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8 AĞUSTOS\"/>
    </mc:Choice>
  </mc:AlternateContent>
  <xr:revisionPtr revIDLastSave="0" documentId="13_ncr:1_{BD906540-0AED-4A6A-971F-414A541B59C2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1" l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<sst xmlns="http://schemas.openxmlformats.org/spreadsheetml/2006/main" count="53" uniqueCount="43">
  <si>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</si>
  <si>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</si>
  <si>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</si>
  <si>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</si>
  <si>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</si>
  <si>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</si>
  <si>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</si>
  <si>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</si>
  <si>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</si>
  <si>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</si>
  <si>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</si>
  <si>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</si>
  <si>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</si>
  <si>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</si>
  <si>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</si>
  <si>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</si>
  <si>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</si>
  <si>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</si>
  <si>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</si>
  <si>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</si>
  <si>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</si>
  <si>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</si>
  <si>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</si>
  <si>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</si>
  <si>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</si>
  <si>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</si>
  <si>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</si>
  <si>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</si>
  <si>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</si>
  <si>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</si>
  <si>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</si>
  <si>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</si>
  <si>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</si>
  <si>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</si>
  <si>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</si>
  <si>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</si>
  <si>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</si>
  <si>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ADANA - MERSİN SEFERİ</t>
  </si>
  <si>
    <t>GAMA ÇATI</t>
  </si>
  <si>
    <t>25,08,2023</t>
  </si>
  <si>
    <t>ERCAN DEMİR</t>
  </si>
  <si>
    <t>KILINÇLAR METAL İZZET KILINÇ</t>
  </si>
  <si>
    <t>GÜVEN ÇATI RAKİBE GÜVEN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</si>
</sst>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A13" sqref="A13:B13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8" t="s">
        <v>36</v>
      </c>
      <c r="C2" s="39"/>
      <c r="D2" s="2" t="s">
        <v>2</v>
      </c>
      <c r="E2" s="40" t="s">
        <v>37</v>
      </c>
      <c r="F2" s="40"/>
      <c r="G2" s="40"/>
      <c r="H2" s="40"/>
      <c r="I2" s="40"/>
      <c r="J2" s="40"/>
      <c r="K2" s="3" t="s">
        <v>3</v>
      </c>
      <c r="L2" s="4">
        <f ca="1">TODAY()</f>
        <v>45167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5" t="s">
        <v>6</v>
      </c>
      <c r="B4" s="36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3" t="s">
        <v>38</v>
      </c>
      <c r="B5" s="34"/>
      <c r="C5" s="10" t="s">
        <v>39</v>
      </c>
      <c r="D5" s="11"/>
      <c r="E5" s="12">
        <v>71725</v>
      </c>
      <c r="F5" s="1"/>
      <c r="G5" s="13" t="str">
        <f t="shared" ref="G5:G6" si="0">IF(A5="","",(A5))</f>
        <v>GAMA ÇATI</v>
      </c>
      <c r="H5" s="12"/>
      <c r="I5" s="12">
        <v>31725</v>
      </c>
      <c r="J5" s="12"/>
      <c r="K5" s="12">
        <f>IF(G5="","",SUM(E5-H5-I5-J5))</f>
        <v>40000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3" t="s">
        <v>40</v>
      </c>
      <c r="B6" s="34"/>
      <c r="C6" s="10" t="s">
        <v>39</v>
      </c>
      <c r="D6" s="11"/>
      <c r="E6" s="12">
        <v>23700</v>
      </c>
      <c r="F6" s="1"/>
      <c r="G6" s="13" t="str">
        <f t="shared" si="0"/>
        <v>ERCAN DEMİR</v>
      </c>
      <c r="H6" s="12"/>
      <c r="I6" s="12">
        <v>21600</v>
      </c>
      <c r="J6" s="12"/>
      <c r="K6" s="12">
        <f t="shared" ref="K6:K19" si="1">IF(G6="","",SUM(E6-H6-I6-J6))</f>
        <v>2100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3" t="s">
        <v>41</v>
      </c>
      <c r="B7" s="34"/>
      <c r="C7" s="10" t="s">
        <v>39</v>
      </c>
      <c r="D7" s="11"/>
      <c r="E7" s="12">
        <v>16200</v>
      </c>
      <c r="F7" s="1"/>
      <c r="G7" s="13" t="str">
        <f>IF(A7="","",(A7))</f>
        <v>KILINÇLAR METAL İZZET KILINÇ</v>
      </c>
      <c r="H7" s="12"/>
      <c r="I7" s="12">
        <v>10000</v>
      </c>
      <c r="J7" s="12"/>
      <c r="K7" s="12">
        <f t="shared" si="1"/>
        <v>6200</v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33" t="s">
        <v>42</v>
      </c>
      <c r="B8" s="34"/>
      <c r="C8" s="10" t="s">
        <v>39</v>
      </c>
      <c r="D8" s="11"/>
      <c r="E8" s="12">
        <v>22200</v>
      </c>
      <c r="F8" s="1"/>
      <c r="G8" s="13" t="str">
        <f t="shared" ref="G8:G19" si="2">IF(A8="","",(A8))</f>
        <v>GÜVEN ÇATI RAKİBE GÜVEN</v>
      </c>
      <c r="H8" s="12"/>
      <c r="I8" s="12">
        <v>9410</v>
      </c>
      <c r="J8" s="12"/>
      <c r="K8" s="12">
        <f t="shared" si="1"/>
        <v>12790</v>
      </c>
      <c r="L8" s="11"/>
      <c r="M8" s="1"/>
      <c r="N8" s="28">
        <v>100</v>
      </c>
      <c r="O8" s="1"/>
      <c r="P8" s="28"/>
      <c r="Q8" s="1"/>
      <c r="R8" s="31">
        <f t="shared" ref="R8:R12" si="3">N8*P8</f>
        <v>0</v>
      </c>
      <c r="S8" s="1"/>
      <c r="T8" s="1"/>
      <c r="U8" s="1"/>
      <c r="V8" s="1"/>
      <c r="W8" s="1"/>
      <c r="X8" s="1"/>
    </row>
    <row r="9" spans="1:24" x14ac:dyDescent="0.25">
      <c r="A9" s="33"/>
      <c r="B9" s="34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33"/>
      <c r="B10" s="34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3"/>
      <c r="B11" s="34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3"/>
      <c r="B12" s="34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3"/>
      <c r="B13" s="34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3"/>
      <c r="B14" s="34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0</v>
      </c>
      <c r="S14" s="1"/>
      <c r="T14" s="1"/>
      <c r="U14" s="1"/>
      <c r="V14" s="1"/>
      <c r="W14" s="1"/>
      <c r="X14" s="1"/>
    </row>
    <row r="15" spans="1:24" x14ac:dyDescent="0.25">
      <c r="A15" s="33"/>
      <c r="B15" s="34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3"/>
      <c r="B16" s="34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3"/>
      <c r="B17" s="34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3"/>
      <c r="B18" s="34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3"/>
      <c r="B19" s="34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3"/>
      <c r="B20" s="34"/>
      <c r="C20" s="10"/>
      <c r="D20" s="11"/>
      <c r="E20" s="11"/>
      <c r="F20" s="1"/>
      <c r="G20" s="15" t="s">
        <v>16</v>
      </c>
      <c r="H20" s="16">
        <v>2260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3"/>
      <c r="B21" s="34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3" t="s">
        <v>17</v>
      </c>
      <c r="B22" s="43"/>
      <c r="C22" s="43"/>
      <c r="D22" s="43"/>
      <c r="E22" s="18">
        <f>SUM(E5:E21)</f>
        <v>133825</v>
      </c>
      <c r="F22" s="1"/>
      <c r="G22" s="17" t="s">
        <v>17</v>
      </c>
      <c r="H22" s="18">
        <f>SUM(H5:H21)</f>
        <v>2260</v>
      </c>
      <c r="I22" s="18">
        <f>SUM(I5:I21)</f>
        <v>72735</v>
      </c>
      <c r="J22" s="18">
        <f>SUM(J5:J21)</f>
        <v>0</v>
      </c>
      <c r="K22" s="18">
        <f>SUM(K5:K21)</f>
        <v>61090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2" t="s">
        <v>22</v>
      </c>
      <c r="B25" s="42"/>
      <c r="C25" s="19">
        <v>328392</v>
      </c>
      <c r="D25" s="19">
        <v>329198</v>
      </c>
      <c r="E25" s="20">
        <f>IF(C25="","",SUM(D25-C25))</f>
        <v>806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2" t="s">
        <v>25</v>
      </c>
      <c r="B26" s="42"/>
      <c r="C26" s="21">
        <v>3080</v>
      </c>
      <c r="D26" s="22"/>
      <c r="E26" s="21">
        <f>IF(C26="","",SUM(C26/E25))</f>
        <v>3.8213399503722085</v>
      </c>
      <c r="F26" s="1"/>
      <c r="G26" s="11" t="s">
        <v>26</v>
      </c>
      <c r="H26" s="12">
        <v>3080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2" t="s">
        <v>27</v>
      </c>
      <c r="B27" s="42"/>
      <c r="C27" s="21">
        <f>IF(H33="","",(H33))</f>
        <v>3160</v>
      </c>
      <c r="D27" s="22"/>
      <c r="E27" s="23">
        <f>SUM(C27/E22)</f>
        <v>2.3612927330468898E-2</v>
      </c>
      <c r="F27" s="1"/>
      <c r="G27" s="11" t="s">
        <v>28</v>
      </c>
      <c r="H27" s="12">
        <v>80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30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3160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31</v>
      </c>
      <c r="B36" s="53"/>
      <c r="C36" s="16">
        <f>SUM(H36+C34)</f>
        <v>-900</v>
      </c>
      <c r="D36" s="1"/>
      <c r="E36" s="1"/>
      <c r="F36" s="1"/>
      <c r="G36" s="27" t="s">
        <v>32</v>
      </c>
      <c r="H36" s="16">
        <f>IF(H33="","",SUM(H22-H33))</f>
        <v>-900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36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33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34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35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2023-08-28T13:50:26Z</cp:lastPrinted>
  <dcterms:created xsi:type="dcterms:W3CDTF">2022-08-24T05:29:34Z</dcterms:created>
  <dcterms:modified xsi:type="dcterms:W3CDTF">2023-08-29T15:06:45Z</dcterms:modified>
</cp:coreProperties>
</file>